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bowma01\Documents\CHCCA Annual meeting 2015\Final budget\"/>
    </mc:Choice>
  </mc:AlternateContent>
  <bookViews>
    <workbookView xWindow="0" yWindow="0" windowWidth="20160" windowHeight="8988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2" i="1"/>
  <c r="D5" i="1"/>
  <c r="F28" i="1"/>
  <c r="F4" i="1"/>
  <c r="E32" i="1"/>
  <c r="E25" i="1"/>
  <c r="E14" i="1"/>
  <c r="F11" i="1"/>
  <c r="F12" i="1"/>
  <c r="F13" i="1"/>
  <c r="B14" i="1"/>
  <c r="E6" i="1"/>
  <c r="D14" i="1"/>
  <c r="F17" i="1"/>
  <c r="F18" i="1"/>
  <c r="F19" i="1"/>
  <c r="F20" i="1"/>
  <c r="F21" i="1"/>
  <c r="F22" i="1"/>
  <c r="F23" i="1"/>
  <c r="F24" i="1"/>
  <c r="B25" i="1"/>
  <c r="F25" i="1"/>
  <c r="F27" i="1"/>
  <c r="F29" i="1"/>
  <c r="F30" i="1"/>
  <c r="F31" i="1"/>
  <c r="B32" i="1"/>
  <c r="B5" i="1"/>
  <c r="B6" i="1"/>
  <c r="F32" i="1"/>
  <c r="D6" i="1"/>
  <c r="F6" i="1"/>
  <c r="F5" i="1"/>
  <c r="F14" i="1"/>
</calcChain>
</file>

<file path=xl/sharedStrings.xml><?xml version="1.0" encoding="utf-8"?>
<sst xmlns="http://schemas.openxmlformats.org/spreadsheetml/2006/main" count="69" uniqueCount="64">
  <si>
    <t>Over/Under</t>
  </si>
  <si>
    <t xml:space="preserve"> Total income</t>
  </si>
  <si>
    <t xml:space="preserve"> Total expenses</t>
  </si>
  <si>
    <t xml:space="preserve"> Income less expenses</t>
  </si>
  <si>
    <t>Income</t>
  </si>
  <si>
    <t>Condo fees</t>
  </si>
  <si>
    <t>Interest</t>
  </si>
  <si>
    <t>Other</t>
  </si>
  <si>
    <t>Total income</t>
  </si>
  <si>
    <t>Fixed Expenses</t>
  </si>
  <si>
    <t>Property Mgt: Trash Pick Up</t>
  </si>
  <si>
    <t>Insurance</t>
  </si>
  <si>
    <t>Accounting:Bookkeeping</t>
  </si>
  <si>
    <t>Utilities: Electric</t>
  </si>
  <si>
    <t>Utilities: Gas</t>
  </si>
  <si>
    <t>Utilities: Water Sampling</t>
  </si>
  <si>
    <t>Total fixed expenses</t>
  </si>
  <si>
    <t>Variable Expenses</t>
  </si>
  <si>
    <t>Total variable expenses</t>
  </si>
  <si>
    <t>Unit 19              12.5%   $1924</t>
  </si>
  <si>
    <t>Unit 16,17         10.7%   $1646</t>
  </si>
  <si>
    <t>(Total Qtly $15,390  /  Total Annually $61,560)</t>
  </si>
  <si>
    <t xml:space="preserve"> No raise in Condo fees / Continue the following: </t>
  </si>
  <si>
    <t>a) Pre-approval of all special projects</t>
  </si>
  <si>
    <t>(To be paid: Oct., Jan., April, July)</t>
  </si>
  <si>
    <t xml:space="preserve">Unit   3               9.4%    $1446  </t>
  </si>
  <si>
    <t>Unit   5               8.2%    $1263</t>
  </si>
  <si>
    <t xml:space="preserve">Unit 12               6.9%    $1061   </t>
  </si>
  <si>
    <t xml:space="preserve">Units 6,7,8         6.3%      $970                     </t>
  </si>
  <si>
    <t xml:space="preserve">Units 9,10,11      6.3%     $970                     </t>
  </si>
  <si>
    <t xml:space="preserve">b) Timely payments of condo fees  </t>
  </si>
  <si>
    <t>Unit 18                3.8%      $584</t>
  </si>
  <si>
    <t>Property Mgt: inspections, routine maint.</t>
  </si>
  <si>
    <t>Pr. Mgt: Extra repairs: septic, elec., plumbing</t>
  </si>
  <si>
    <t>Special Projects: proposed</t>
  </si>
  <si>
    <t xml:space="preserve">*All potential Special Projects &amp; Repairs are on approval basis by Lynn </t>
  </si>
  <si>
    <t>&amp; trustees based on priority, cash flow, emergency, necessity, etc</t>
  </si>
  <si>
    <t>Contributions :Truro Rescue, other</t>
  </si>
  <si>
    <t xml:space="preserve"> Cash Accts as of:  9/30/15 $54,059       9/30/14 $37,504          9/28/13 = $32,984         9/30/12 = $22,273       9/30/11 =  $16,458                                       </t>
  </si>
  <si>
    <t xml:space="preserve"> Oct.  '15 - Sept  '16</t>
  </si>
  <si>
    <t xml:space="preserve"> actual '14-'15</t>
  </si>
  <si>
    <t>proj. '14-'15</t>
  </si>
  <si>
    <t>Past unpaid fines:= $3,950 - not in budget</t>
  </si>
  <si>
    <t>Condo fees :  all accounted for  thru July's qtrly pmt</t>
  </si>
  <si>
    <r>
      <rPr>
        <b/>
        <i/>
        <sz val="10"/>
        <rFont val="Tempus Sans ITC"/>
      </rPr>
      <t xml:space="preserve">Peter's Property Mgt: </t>
    </r>
    <r>
      <rPr>
        <i/>
        <sz val="10"/>
        <rFont val="Tempus Sans ITC"/>
      </rPr>
      <t xml:space="preserve"> includes Inspections,opening &amp; closing,</t>
    </r>
  </si>
  <si>
    <t xml:space="preserve"> emergency calls, routine maintanance, materials</t>
  </si>
  <si>
    <t>Miscellaneous : bank charges, postage</t>
  </si>
  <si>
    <t>***5% and additional coverage of $3,500</t>
  </si>
  <si>
    <t>**added 5% + across board for budgeting purposes to all categories</t>
  </si>
  <si>
    <t>Summary      Updated 10/10/15</t>
  </si>
  <si>
    <t>c) MET GOAL of $50,000 by 2018 earlier than expected;</t>
  </si>
  <si>
    <t>revisit new Goal setting at later date</t>
  </si>
  <si>
    <t>** agreed to increase to 3x per week high season**</t>
  </si>
  <si>
    <t>"</t>
  </si>
  <si>
    <t>Notes   for passed 2015 - 2016 Budget</t>
  </si>
  <si>
    <r>
      <rPr>
        <b/>
        <sz val="10"/>
        <rFont val="Tempus Sans ITC"/>
      </rPr>
      <t xml:space="preserve">15 - '16 Passed Special Projects  </t>
    </r>
    <r>
      <rPr>
        <b/>
        <i/>
        <sz val="10"/>
        <rFont val="Tempus Sans ITC"/>
      </rPr>
      <t xml:space="preserve">           </t>
    </r>
    <r>
      <rPr>
        <i/>
        <sz val="10"/>
        <rFont val="Tempus Sans ITC"/>
      </rPr>
      <t xml:space="preserve">   </t>
    </r>
    <r>
      <rPr>
        <i/>
        <sz val="9"/>
        <rFont val="Tempus Sans ITC"/>
      </rPr>
      <t xml:space="preserve">   </t>
    </r>
    <r>
      <rPr>
        <b/>
        <i/>
        <sz val="9"/>
        <rFont val="Tempus Sans ITC"/>
      </rPr>
      <t xml:space="preserve">                                           </t>
    </r>
  </si>
  <si>
    <t xml:space="preserve">CORN HILL CONDO ASSOC BUDGET               PASSED  BUDGET     for 10/1/15 thru 9/30/16  </t>
  </si>
  <si>
    <r>
      <t>1)</t>
    </r>
    <r>
      <rPr>
        <sz val="12"/>
        <rFont val="Arial"/>
        <family val="2"/>
      </rPr>
      <t xml:space="preserve">   Dune grass &amp; other plantings, etc         </t>
    </r>
    <r>
      <rPr>
        <sz val="12"/>
        <rFont val="Arial"/>
      </rPr>
      <t xml:space="preserve">            2,0</t>
    </r>
    <r>
      <rPr>
        <sz val="12"/>
        <rFont val="Arial"/>
        <family val="2"/>
      </rPr>
      <t>00</t>
    </r>
  </si>
  <si>
    <t>2)   Storage room repairs: removal of old toilet          500</t>
  </si>
  <si>
    <t>3)   Railroad lumber repairs, etc                               1,000</t>
  </si>
  <si>
    <r>
      <t>5</t>
    </r>
    <r>
      <rPr>
        <sz val="12"/>
        <rFont val="Arial"/>
        <family val="2"/>
      </rPr>
      <t xml:space="preserve">) </t>
    </r>
    <r>
      <rPr>
        <sz val="12"/>
        <rFont val="Arial"/>
      </rPr>
      <t xml:space="preserve">  </t>
    </r>
    <r>
      <rPr>
        <sz val="12"/>
        <rFont val="Arial"/>
        <family val="2"/>
      </rPr>
      <t xml:space="preserve">Sand Path nourishment                                     </t>
    </r>
    <r>
      <rPr>
        <sz val="12"/>
        <rFont val="Arial"/>
      </rPr>
      <t>1,000</t>
    </r>
  </si>
  <si>
    <t>4)   Purchase, replacement of trash barrels                500</t>
  </si>
  <si>
    <r>
      <t xml:space="preserve">6) Misc                                                               </t>
    </r>
    <r>
      <rPr>
        <sz val="12"/>
        <rFont val="Arial"/>
      </rPr>
      <t xml:space="preserve">     </t>
    </r>
    <r>
      <rPr>
        <sz val="12"/>
        <rFont val="Arial"/>
        <family val="2"/>
      </rPr>
      <t xml:space="preserve"> </t>
    </r>
    <r>
      <rPr>
        <sz val="12"/>
        <rFont val="Arial"/>
      </rPr>
      <t>2,000</t>
    </r>
  </si>
  <si>
    <t xml:space="preserve"> Quarterly Condo Fees '15 - '16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</si>
</sst>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49">
    <font>
      <sz val="10"/>
      <name val="Arial"/>
    </font>
    <font>
      <sz val="10"/>
      <name val="Arial"/>
    </font>
    <font>
      <sz val="9"/>
      <name val="Tahoma"/>
      <family val="2"/>
    </font>
    <font>
      <i/>
      <sz val="9"/>
      <color indexed="10"/>
      <name val="Tahoma"/>
      <family val="2"/>
    </font>
    <font>
      <sz val="24"/>
      <color indexed="9"/>
      <name val="Tempus Sans ITC"/>
    </font>
    <font>
      <sz val="8"/>
      <name val="Tempus Sans ITC"/>
    </font>
    <font>
      <sz val="9"/>
      <color indexed="9"/>
      <name val="Tempus Sans ITC"/>
    </font>
    <font>
      <b/>
      <sz val="8"/>
      <color indexed="9"/>
      <name val="Tempus Sans ITC"/>
    </font>
    <font>
      <b/>
      <sz val="8"/>
      <name val="Tempus Sans ITC"/>
    </font>
    <font>
      <sz val="8"/>
      <name val="Tahoma"/>
      <family val="2"/>
    </font>
    <font>
      <sz val="9"/>
      <color indexed="13"/>
      <name val="Franklin Gothic Demi"/>
    </font>
    <font>
      <sz val="12"/>
      <color indexed="9"/>
      <name val="Tempus Sans ITC"/>
    </font>
    <font>
      <b/>
      <sz val="10"/>
      <color indexed="12"/>
      <name val="Arial"/>
      <family val="2"/>
    </font>
    <font>
      <sz val="10"/>
      <color indexed="11"/>
      <name val="Arial"/>
      <family val="2"/>
    </font>
    <font>
      <b/>
      <i/>
      <sz val="10"/>
      <color indexed="12"/>
      <name val="Tahoma"/>
      <family val="2"/>
    </font>
    <font>
      <sz val="10"/>
      <name val="Arial"/>
    </font>
    <font>
      <b/>
      <u/>
      <sz val="12"/>
      <name val="Britannic Bold"/>
    </font>
    <font>
      <b/>
      <sz val="12"/>
      <name val="Arial"/>
      <family val="2"/>
    </font>
    <font>
      <i/>
      <sz val="16"/>
      <color indexed="9"/>
      <name val="Tempus Sans ITC"/>
    </font>
    <font>
      <b/>
      <sz val="12"/>
      <color indexed="17"/>
      <name val="Tempus Sans ITC"/>
    </font>
    <font>
      <sz val="12"/>
      <name val="Arial"/>
    </font>
    <font>
      <sz val="12"/>
      <name val="Tempus Sans ITC"/>
    </font>
    <font>
      <b/>
      <i/>
      <sz val="12"/>
      <name val="Arial Baltic"/>
    </font>
    <font>
      <sz val="12"/>
      <name val="Franklin Gothic Book"/>
    </font>
    <font>
      <b/>
      <sz val="12"/>
      <name val="Tempus Sans ITC"/>
    </font>
    <font>
      <b/>
      <sz val="12"/>
      <name val="Franklin Gothic Book"/>
    </font>
    <font>
      <b/>
      <i/>
      <sz val="12"/>
      <name val="Arial"/>
      <family val="2"/>
    </font>
    <font>
      <i/>
      <sz val="12"/>
      <color indexed="10"/>
      <name val="Franklin Gothic Demi"/>
    </font>
    <font>
      <i/>
      <sz val="12"/>
      <name val="Arial"/>
      <family val="2"/>
    </font>
    <font>
      <sz val="12"/>
      <name val="Franklin Gothic Demi"/>
    </font>
    <font>
      <b/>
      <sz val="12"/>
      <color indexed="9"/>
      <name val="Tempus Sans ITC"/>
    </font>
    <font>
      <b/>
      <i/>
      <sz val="12"/>
      <name val="Tempus Sans ITC"/>
    </font>
    <font>
      <sz val="12"/>
      <name val="Tahoma"/>
      <family val="2"/>
    </font>
    <font>
      <sz val="12"/>
      <name val="Century Gothic"/>
      <family val="2"/>
    </font>
    <font>
      <sz val="12"/>
      <color indexed="11"/>
      <name val="Franklin Gothic Demi"/>
    </font>
    <font>
      <sz val="12"/>
      <color indexed="11"/>
      <name val="Arial"/>
      <family val="2"/>
    </font>
    <font>
      <sz val="11"/>
      <name val="Tempus Sans ITC"/>
    </font>
    <font>
      <b/>
      <sz val="11"/>
      <color indexed="17"/>
      <name val="Tempus Sans ITC"/>
    </font>
    <font>
      <sz val="11"/>
      <name val="Arial"/>
      <family val="2"/>
    </font>
    <font>
      <i/>
      <sz val="10"/>
      <name val="Tempus Sans ITC"/>
    </font>
    <font>
      <b/>
      <i/>
      <sz val="10"/>
      <name val="Tempus Sans ITC"/>
    </font>
    <font>
      <i/>
      <sz val="9"/>
      <name val="Tempus Sans ITC"/>
    </font>
    <font>
      <sz val="12"/>
      <name val="Arial"/>
      <family val="2"/>
    </font>
    <font>
      <b/>
      <i/>
      <sz val="9"/>
      <name val="Tempus Sans ITC"/>
    </font>
    <font>
      <b/>
      <sz val="10"/>
      <name val="Tempus Sans ITC"/>
    </font>
    <font>
      <sz val="9"/>
      <name val="Tempus Sans ITC"/>
    </font>
    <font>
      <u/>
      <sz val="10"/>
      <color theme="10"/>
      <name val="Arial"/>
    </font>
    <font>
      <u/>
      <sz val="10"/>
      <color theme="11"/>
      <name val="Arial"/>
    </font>
    <font>
      <b/>
      <i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9"/>
      </patternFill>
    </fill>
    <fill>
      <patternFill patternType="solid">
        <fgColor indexed="17"/>
        <bgColor indexed="17"/>
      </patternFill>
    </fill>
    <fill>
      <patternFill patternType="gray125">
        <fgColor indexed="11"/>
        <bgColor indexed="9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22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indexed="22"/>
      </bottom>
      <diagonal/>
    </border>
  </borders>
  <cellStyleXfs count="9">
    <xf numFmtId="0" fontId="0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14" fontId="4" fillId="2" borderId="0" xfId="0" applyNumberFormat="1" applyFont="1" applyFill="1" applyBorder="1" applyAlignment="1" applyProtection="1">
      <alignment horizontal="centerContinuous" vertical="center"/>
      <protection locked="0"/>
    </xf>
    <xf numFmtId="0" fontId="6" fillId="3" borderId="1" xfId="0" applyNumberFormat="1" applyFont="1" applyFill="1" applyBorder="1" applyAlignment="1" applyProtection="1">
      <protection locked="0"/>
    </xf>
    <xf numFmtId="7" fontId="7" fillId="3" borderId="2" xfId="0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Border="1" applyAlignment="1" applyProtection="1">
      <protection locked="0"/>
    </xf>
    <xf numFmtId="3" fontId="5" fillId="4" borderId="3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3" fontId="8" fillId="4" borderId="4" xfId="0" applyNumberFormat="1" applyFont="1" applyFill="1" applyBorder="1" applyAlignment="1" applyProtection="1">
      <alignment horizontal="center"/>
      <protection locked="0"/>
    </xf>
    <xf numFmtId="3" fontId="8" fillId="4" borderId="5" xfId="0" applyNumberFormat="1" applyFont="1" applyFill="1" applyBorder="1" applyAlignment="1" applyProtection="1">
      <alignment horizontal="center"/>
      <protection locked="0"/>
    </xf>
    <xf numFmtId="3" fontId="5" fillId="4" borderId="6" xfId="0" applyNumberFormat="1" applyFont="1" applyFill="1" applyBorder="1" applyAlignment="1" applyProtection="1">
      <alignment horizontal="center"/>
      <protection locked="0"/>
    </xf>
    <xf numFmtId="3" fontId="5" fillId="4" borderId="7" xfId="0" applyNumberFormat="1" applyFont="1" applyFill="1" applyBorder="1" applyAlignment="1" applyProtection="1">
      <alignment horizontal="center"/>
      <protection locked="0"/>
    </xf>
    <xf numFmtId="3" fontId="7" fillId="3" borderId="8" xfId="0" applyNumberFormat="1" applyFont="1" applyFill="1" applyBorder="1" applyAlignment="1" applyProtection="1">
      <alignment horizontal="center"/>
      <protection locked="0"/>
    </xf>
    <xf numFmtId="3" fontId="5" fillId="4" borderId="9" xfId="0" applyNumberFormat="1" applyFont="1" applyFill="1" applyBorder="1" applyAlignment="1" applyProtection="1">
      <alignment horizontal="center"/>
      <protection locked="0"/>
    </xf>
    <xf numFmtId="3" fontId="8" fillId="4" borderId="10" xfId="0" applyNumberFormat="1" applyFont="1" applyFill="1" applyBorder="1" applyAlignment="1" applyProtection="1">
      <alignment horizontal="center"/>
      <protection locked="0"/>
    </xf>
    <xf numFmtId="3" fontId="7" fillId="3" borderId="11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alignment horizontal="left"/>
      <protection locked="0"/>
    </xf>
    <xf numFmtId="3" fontId="13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7" fontId="14" fillId="0" borderId="0" xfId="0" applyNumberFormat="1" applyFont="1" applyFill="1" applyBorder="1" applyAlignment="1" applyProtection="1">
      <alignment horizontal="right"/>
      <protection locked="0"/>
    </xf>
    <xf numFmtId="40" fontId="5" fillId="4" borderId="7" xfId="0" applyNumberFormat="1" applyFont="1" applyFill="1" applyBorder="1" applyAlignment="1" applyProtection="1">
      <alignment horizontal="center"/>
      <protection locked="0"/>
    </xf>
    <xf numFmtId="5" fontId="8" fillId="4" borderId="12" xfId="0" applyNumberFormat="1" applyFont="1" applyFill="1" applyBorder="1" applyAlignment="1" applyProtection="1">
      <alignment horizontal="center"/>
      <protection locked="0"/>
    </xf>
    <xf numFmtId="7" fontId="7" fillId="3" borderId="8" xfId="0" applyNumberFormat="1" applyFont="1" applyFill="1" applyBorder="1" applyAlignment="1" applyProtection="1">
      <alignment horizontal="center"/>
      <protection locked="0"/>
    </xf>
    <xf numFmtId="0" fontId="10" fillId="3" borderId="1" xfId="0" applyNumberFormat="1" applyFont="1" applyFill="1" applyBorder="1" applyAlignment="1" applyProtection="1">
      <alignment horizontal="center"/>
      <protection locked="0"/>
    </xf>
    <xf numFmtId="7" fontId="4" fillId="2" borderId="0" xfId="0" applyNumberFormat="1" applyFont="1" applyFill="1" applyBorder="1" applyAlignment="1" applyProtection="1">
      <alignment horizontal="centerContinuous" vertical="center"/>
      <protection locked="0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NumberFormat="1" applyFont="1" applyFill="1" applyBorder="1" applyAlignment="1" applyProtection="1">
      <protection locked="0"/>
    </xf>
    <xf numFmtId="7" fontId="2" fillId="0" borderId="0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20" fillId="0" borderId="0" xfId="0" applyNumberFormat="1" applyFont="1" applyFill="1" applyBorder="1" applyAlignment="1" applyProtection="1">
      <protection locked="0"/>
    </xf>
    <xf numFmtId="0" fontId="21" fillId="0" borderId="13" xfId="0" applyNumberFormat="1" applyFont="1" applyFill="1" applyBorder="1" applyAlignment="1" applyProtection="1">
      <alignment horizontal="left"/>
      <protection locked="0"/>
    </xf>
    <xf numFmtId="0" fontId="20" fillId="0" borderId="0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Fill="1" applyBorder="1" applyAlignment="1" applyProtection="1">
      <alignment horizontal="center"/>
      <protection locked="0"/>
    </xf>
    <xf numFmtId="3" fontId="23" fillId="4" borderId="14" xfId="0" applyNumberFormat="1" applyFont="1" applyFill="1" applyBorder="1" applyAlignment="1" applyProtection="1">
      <alignment horizontal="center"/>
      <protection locked="0"/>
    </xf>
    <xf numFmtId="0" fontId="21" fillId="0" borderId="13" xfId="0" applyNumberFormat="1" applyFont="1" applyFill="1" applyBorder="1" applyAlignment="1" applyProtection="1">
      <protection locked="0"/>
    </xf>
    <xf numFmtId="3" fontId="23" fillId="4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15" xfId="0" applyNumberFormat="1" applyFont="1" applyFill="1" applyBorder="1" applyAlignment="1" applyProtection="1">
      <protection locked="0"/>
    </xf>
    <xf numFmtId="38" fontId="25" fillId="4" borderId="5" xfId="0" applyNumberFormat="1" applyFont="1" applyFill="1" applyBorder="1" applyAlignment="1" applyProtection="1">
      <alignment horizontal="center"/>
      <protection locked="0"/>
    </xf>
    <xf numFmtId="0" fontId="20" fillId="0" borderId="15" xfId="0" applyNumberFormat="1" applyFont="1" applyFill="1" applyBorder="1" applyAlignment="1" applyProtection="1">
      <protection locked="0"/>
    </xf>
    <xf numFmtId="0" fontId="20" fillId="4" borderId="5" xfId="0" applyNumberFormat="1" applyFont="1" applyFill="1" applyBorder="1" applyAlignment="1" applyProtection="1">
      <protection locked="0"/>
    </xf>
    <xf numFmtId="0" fontId="26" fillId="0" borderId="0" xfId="0" applyNumberFormat="1" applyFont="1" applyFill="1" applyBorder="1" applyAlignment="1" applyProtection="1">
      <protection locked="0"/>
    </xf>
    <xf numFmtId="0" fontId="26" fillId="4" borderId="16" xfId="0" applyNumberFormat="1" applyFont="1" applyFill="1" applyBorder="1" applyAlignment="1" applyProtection="1">
      <protection locked="0"/>
    </xf>
    <xf numFmtId="3" fontId="27" fillId="0" borderId="0" xfId="0" applyNumberFormat="1" applyFont="1" applyFill="1" applyBorder="1" applyAlignment="1" applyProtection="1">
      <alignment horizontal="left"/>
      <protection locked="0"/>
    </xf>
    <xf numFmtId="0" fontId="28" fillId="0" borderId="0" xfId="0" applyNumberFormat="1" applyFont="1" applyFill="1" applyBorder="1" applyAlignment="1" applyProtection="1">
      <protection locked="0"/>
    </xf>
    <xf numFmtId="0" fontId="11" fillId="3" borderId="2" xfId="0" applyNumberFormat="1" applyFont="1" applyFill="1" applyBorder="1" applyAlignment="1" applyProtection="1">
      <alignment horizontal="center"/>
      <protection locked="0"/>
    </xf>
    <xf numFmtId="3" fontId="29" fillId="3" borderId="2" xfId="0" applyNumberFormat="1" applyFont="1" applyFill="1" applyBorder="1" applyAlignment="1" applyProtection="1">
      <alignment horizontal="center"/>
      <protection locked="0"/>
    </xf>
    <xf numFmtId="0" fontId="30" fillId="3" borderId="17" xfId="0" applyNumberFormat="1" applyFont="1" applyFill="1" applyBorder="1" applyAlignment="1" applyProtection="1">
      <alignment horizontal="center"/>
      <protection locked="0"/>
    </xf>
    <xf numFmtId="3" fontId="31" fillId="3" borderId="11" xfId="0" applyNumberFormat="1" applyFont="1" applyFill="1" applyBorder="1" applyAlignment="1" applyProtection="1">
      <alignment horizontal="center"/>
      <protection locked="0"/>
    </xf>
    <xf numFmtId="0" fontId="21" fillId="0" borderId="6" xfId="0" applyNumberFormat="1" applyFont="1" applyFill="1" applyBorder="1" applyAlignment="1" applyProtection="1">
      <protection locked="0"/>
    </xf>
    <xf numFmtId="3" fontId="23" fillId="0" borderId="6" xfId="0" applyNumberFormat="1" applyFont="1" applyFill="1" applyBorder="1" applyAlignment="1" applyProtection="1">
      <alignment horizontal="center"/>
      <protection locked="0"/>
    </xf>
    <xf numFmtId="3" fontId="21" fillId="0" borderId="18" xfId="0" applyNumberFormat="1" applyFont="1" applyFill="1" applyBorder="1" applyAlignment="1" applyProtection="1">
      <alignment horizontal="center"/>
      <protection locked="0"/>
    </xf>
    <xf numFmtId="0" fontId="21" fillId="0" borderId="7" xfId="0" applyNumberFormat="1" applyFont="1" applyFill="1" applyBorder="1" applyAlignment="1" applyProtection="1">
      <protection locked="0"/>
    </xf>
    <xf numFmtId="3" fontId="23" fillId="0" borderId="7" xfId="0" applyNumberFormat="1" applyFont="1" applyFill="1" applyBorder="1" applyAlignment="1" applyProtection="1">
      <alignment horizontal="center"/>
      <protection locked="0"/>
    </xf>
    <xf numFmtId="0" fontId="31" fillId="0" borderId="19" xfId="0" applyNumberFormat="1" applyFont="1" applyFill="1" applyBorder="1" applyAlignment="1" applyProtection="1">
      <alignment horizontal="left"/>
      <protection locked="0"/>
    </xf>
    <xf numFmtId="3" fontId="21" fillId="0" borderId="20" xfId="0" applyNumberFormat="1" applyFont="1" applyFill="1" applyBorder="1" applyAlignment="1" applyProtection="1">
      <alignment horizontal="center"/>
      <protection locked="0"/>
    </xf>
    <xf numFmtId="3" fontId="24" fillId="0" borderId="20" xfId="0" applyNumberFormat="1" applyFont="1" applyFill="1" applyBorder="1" applyAlignment="1" applyProtection="1">
      <alignment horizontal="center"/>
      <protection locked="0"/>
    </xf>
    <xf numFmtId="0" fontId="24" fillId="0" borderId="4" xfId="0" applyNumberFormat="1" applyFont="1" applyFill="1" applyBorder="1" applyAlignment="1" applyProtection="1">
      <alignment horizontal="left"/>
      <protection locked="0"/>
    </xf>
    <xf numFmtId="3" fontId="25" fillId="4" borderId="4" xfId="0" applyNumberFormat="1" applyFont="1" applyFill="1" applyBorder="1" applyAlignment="1" applyProtection="1">
      <alignment horizontal="center"/>
      <protection locked="0"/>
    </xf>
    <xf numFmtId="3" fontId="24" fillId="4" borderId="4" xfId="0" applyNumberFormat="1" applyFont="1" applyFill="1" applyBorder="1" applyAlignment="1" applyProtection="1">
      <alignment horizontal="center"/>
      <protection locked="0"/>
    </xf>
    <xf numFmtId="0" fontId="32" fillId="0" borderId="0" xfId="0" applyNumberFormat="1" applyFont="1" applyFill="1" applyBorder="1" applyAlignment="1" applyProtection="1">
      <protection locked="0"/>
    </xf>
    <xf numFmtId="3" fontId="29" fillId="0" borderId="0" xfId="0" applyNumberFormat="1" applyFont="1" applyFill="1" applyBorder="1" applyAlignment="1" applyProtection="1">
      <alignment horizontal="center"/>
      <protection locked="0"/>
    </xf>
    <xf numFmtId="3" fontId="32" fillId="0" borderId="0" xfId="0" applyNumberFormat="1" applyFont="1" applyFill="1" applyBorder="1" applyAlignment="1" applyProtection="1">
      <alignment horizontal="right"/>
      <protection locked="0"/>
    </xf>
    <xf numFmtId="0" fontId="30" fillId="3" borderId="1" xfId="0" applyNumberFormat="1" applyFont="1" applyFill="1" applyBorder="1" applyAlignment="1" applyProtection="1">
      <protection locked="0"/>
    </xf>
    <xf numFmtId="3" fontId="29" fillId="3" borderId="1" xfId="0" applyNumberFormat="1" applyFont="1" applyFill="1" applyBorder="1" applyAlignment="1" applyProtection="1">
      <alignment horizontal="center"/>
      <protection locked="0"/>
    </xf>
    <xf numFmtId="3" fontId="24" fillId="3" borderId="11" xfId="0" applyNumberFormat="1" applyFont="1" applyFill="1" applyBorder="1" applyAlignment="1" applyProtection="1">
      <alignment horizontal="center"/>
      <protection locked="0"/>
    </xf>
    <xf numFmtId="3" fontId="21" fillId="0" borderId="21" xfId="0" applyNumberFormat="1" applyFont="1" applyFill="1" applyBorder="1" applyAlignment="1" applyProtection="1">
      <alignment horizontal="center"/>
      <protection locked="0"/>
    </xf>
    <xf numFmtId="0" fontId="33" fillId="0" borderId="7" xfId="0" applyNumberFormat="1" applyFont="1" applyFill="1" applyBorder="1" applyAlignment="1" applyProtection="1">
      <protection locked="0"/>
    </xf>
    <xf numFmtId="3" fontId="21" fillId="0" borderId="22" xfId="0" applyNumberFormat="1" applyFont="1" applyFill="1" applyBorder="1" applyAlignment="1" applyProtection="1">
      <alignment horizontal="center"/>
      <protection locked="0"/>
    </xf>
    <xf numFmtId="0" fontId="24" fillId="0" borderId="23" xfId="0" applyNumberFormat="1" applyFont="1" applyFill="1" applyBorder="1" applyAlignment="1" applyProtection="1">
      <protection locked="0"/>
    </xf>
    <xf numFmtId="3" fontId="25" fillId="4" borderId="5" xfId="0" applyNumberFormat="1" applyFont="1" applyFill="1" applyBorder="1" applyAlignment="1" applyProtection="1">
      <alignment horizontal="center"/>
      <protection locked="0"/>
    </xf>
    <xf numFmtId="0" fontId="21" fillId="0" borderId="0" xfId="0" applyNumberFormat="1" applyFont="1" applyFill="1" applyBorder="1" applyAlignment="1" applyProtection="1">
      <alignment horizontal="left"/>
      <protection locked="0"/>
    </xf>
    <xf numFmtId="3" fontId="24" fillId="4" borderId="5" xfId="0" applyNumberFormat="1" applyFont="1" applyFill="1" applyBorder="1" applyAlignment="1" applyProtection="1">
      <alignment horizontal="center"/>
      <protection locked="0"/>
    </xf>
    <xf numFmtId="0" fontId="30" fillId="3" borderId="2" xfId="0" applyNumberFormat="1" applyFont="1" applyFill="1" applyBorder="1" applyAlignment="1" applyProtection="1">
      <protection locked="0"/>
    </xf>
    <xf numFmtId="0" fontId="21" fillId="0" borderId="24" xfId="0" applyNumberFormat="1" applyFont="1" applyFill="1" applyBorder="1" applyAlignment="1" applyProtection="1">
      <protection locked="0"/>
    </xf>
    <xf numFmtId="3" fontId="23" fillId="0" borderId="24" xfId="0" applyNumberFormat="1" applyFont="1" applyFill="1" applyBorder="1" applyAlignment="1" applyProtection="1">
      <alignment horizontal="center"/>
      <protection locked="0"/>
    </xf>
    <xf numFmtId="0" fontId="21" fillId="0" borderId="25" xfId="0" applyNumberFormat="1" applyFont="1" applyFill="1" applyBorder="1" applyAlignment="1" applyProtection="1">
      <protection locked="0"/>
    </xf>
    <xf numFmtId="3" fontId="23" fillId="0" borderId="25" xfId="0" applyNumberFormat="1" applyFont="1" applyFill="1" applyBorder="1" applyAlignment="1" applyProtection="1">
      <alignment horizontal="center"/>
      <protection locked="0"/>
    </xf>
    <xf numFmtId="3" fontId="25" fillId="4" borderId="12" xfId="0" applyNumberFormat="1" applyFont="1" applyFill="1" applyBorder="1" applyAlignment="1" applyProtection="1">
      <alignment horizontal="center"/>
      <protection locked="0"/>
    </xf>
    <xf numFmtId="3" fontId="24" fillId="4" borderId="12" xfId="0" applyNumberFormat="1" applyFont="1" applyFill="1" applyBorder="1" applyAlignment="1" applyProtection="1">
      <alignment horizontal="center"/>
      <protection locked="0"/>
    </xf>
    <xf numFmtId="3" fontId="34" fillId="0" borderId="0" xfId="0" applyNumberFormat="1" applyFont="1" applyFill="1" applyBorder="1" applyAlignment="1" applyProtection="1">
      <alignment horizontal="center"/>
      <protection locked="0"/>
    </xf>
    <xf numFmtId="3" fontId="35" fillId="0" borderId="0" xfId="0" applyNumberFormat="1" applyFont="1" applyFill="1" applyBorder="1" applyAlignment="1" applyProtection="1">
      <protection locked="0"/>
    </xf>
    <xf numFmtId="0" fontId="31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NumberFormat="1" applyFont="1" applyFill="1" applyBorder="1" applyAlignment="1" applyProtection="1">
      <alignment horizontal="right"/>
      <protection locked="0"/>
    </xf>
    <xf numFmtId="0" fontId="24" fillId="0" borderId="26" xfId="0" applyNumberFormat="1" applyFont="1" applyFill="1" applyBorder="1" applyAlignment="1" applyProtection="1">
      <alignment horizontal="left"/>
      <protection locked="0"/>
    </xf>
    <xf numFmtId="0" fontId="36" fillId="0" borderId="24" xfId="0" applyNumberFormat="1" applyFont="1" applyFill="1" applyBorder="1" applyAlignment="1" applyProtection="1">
      <protection locked="0"/>
    </xf>
    <xf numFmtId="0" fontId="37" fillId="0" borderId="0" xfId="0" applyNumberFormat="1" applyFont="1" applyFill="1" applyBorder="1" applyAlignment="1" applyProtection="1">
      <protection locked="0"/>
    </xf>
    <xf numFmtId="0" fontId="38" fillId="0" borderId="0" xfId="0" applyNumberFormat="1" applyFont="1" applyFill="1" applyBorder="1" applyAlignment="1" applyProtection="1">
      <protection locked="0"/>
    </xf>
    <xf numFmtId="0" fontId="39" fillId="0" borderId="19" xfId="0" applyNumberFormat="1" applyFont="1" applyFill="1" applyBorder="1" applyAlignment="1" applyProtection="1">
      <alignment horizontal="left"/>
      <protection locked="0"/>
    </xf>
    <xf numFmtId="0" fontId="40" fillId="0" borderId="19" xfId="0" quotePrefix="1" applyNumberFormat="1" applyFont="1" applyFill="1" applyBorder="1" applyAlignment="1" applyProtection="1">
      <alignment horizontal="left"/>
      <protection locked="0"/>
    </xf>
    <xf numFmtId="0" fontId="45" fillId="0" borderId="7" xfId="0" applyNumberFormat="1" applyFont="1" applyFill="1" applyBorder="1" applyAlignment="1" applyProtection="1">
      <protection locked="0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NumberFormat="1" applyFont="1" applyFill="1" applyBorder="1" applyAlignment="1" applyProtection="1">
      <alignment horizontal="center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7" zoomScale="130" zoomScaleNormal="130" zoomScalePageLayoutView="130" workbookViewId="0">
      <selection activeCell="A39" sqref="A39"/>
    </sheetView>
  </sheetViews>
  <sheetFormatPr defaultColWidth="11.44140625" defaultRowHeight="13.2"/>
  <cols>
    <col min="1" max="1" width="33.109375" style="1" customWidth="1"/>
    <col min="2" max="2" width="18.109375" style="1" customWidth="1"/>
    <col min="3" max="3" width="58.6640625" style="1" customWidth="1"/>
    <col min="4" max="4" width="20.44140625" style="1" customWidth="1"/>
    <col min="5" max="5" width="18.33203125" style="1" customWidth="1"/>
    <col min="6" max="6" width="12.6640625" style="1" hidden="1" customWidth="1"/>
    <col min="7" max="7" width="5.109375" style="1" customWidth="1"/>
    <col min="8" max="8" width="11.44140625" hidden="1" customWidth="1"/>
  </cols>
  <sheetData>
    <row r="1" spans="1:8" ht="33">
      <c r="A1" s="33" t="s">
        <v>56</v>
      </c>
      <c r="B1" s="27"/>
      <c r="C1" s="7"/>
      <c r="D1" s="26"/>
      <c r="E1" s="26"/>
      <c r="F1" s="4"/>
    </row>
    <row r="2" spans="1:8" ht="15">
      <c r="A2" s="91" t="s">
        <v>49</v>
      </c>
      <c r="B2" s="92" t="s">
        <v>38</v>
      </c>
      <c r="E2" s="29"/>
      <c r="F2" s="21"/>
    </row>
    <row r="3" spans="1:8" ht="16.8">
      <c r="A3" s="5"/>
      <c r="B3" s="25" t="s">
        <v>39</v>
      </c>
      <c r="C3" s="52" t="s">
        <v>54</v>
      </c>
      <c r="D3" s="6" t="s">
        <v>40</v>
      </c>
      <c r="E3" s="24" t="s">
        <v>41</v>
      </c>
      <c r="F3" s="14" t="s">
        <v>0</v>
      </c>
      <c r="H3" s="3"/>
    </row>
    <row r="4" spans="1:8" ht="16.8">
      <c r="A4" s="36" t="s">
        <v>1</v>
      </c>
      <c r="B4" s="37">
        <v>61560</v>
      </c>
      <c r="C4" s="38" t="s">
        <v>22</v>
      </c>
      <c r="D4" s="39">
        <v>61560</v>
      </c>
      <c r="E4" s="39">
        <v>61560</v>
      </c>
      <c r="F4" s="8" t="str">
        <f>IF(OR(D4,E4),IF(D4-E4&gt;0,FIXED(D4-E4,2)&amp;" over",IF(D4-E4&lt;0,FIXED(E4-D4,2)&amp;" under","at budget")),"")</f>
        <v>at budget</v>
      </c>
      <c r="H4" s="3"/>
    </row>
    <row r="5" spans="1:8" ht="16.8">
      <c r="A5" s="40" t="s">
        <v>2</v>
      </c>
      <c r="B5" s="41">
        <f>SUM(B25+B32)</f>
        <v>55875</v>
      </c>
      <c r="C5" s="32" t="s">
        <v>23</v>
      </c>
      <c r="D5" s="41">
        <f>SUM(D25+D32)</f>
        <v>43302</v>
      </c>
      <c r="E5" s="41">
        <v>56900</v>
      </c>
      <c r="F5" s="8" t="str">
        <f>IF(OR(D5,E5),IF(D5-E5&gt;0,FIXED(D5-E5,2)&amp;" over",IF(D5-E5&lt;0,FIXED(E5-D5,2)&amp;" under","at budget")),"")</f>
        <v>13,598.00 under</v>
      </c>
    </row>
    <row r="6" spans="1:8" ht="17.399999999999999" thickBot="1">
      <c r="A6" s="42" t="s">
        <v>3</v>
      </c>
      <c r="B6" s="43">
        <f>B4-B5</f>
        <v>5685</v>
      </c>
      <c r="C6" s="32" t="s">
        <v>30</v>
      </c>
      <c r="D6" s="43">
        <f>D4-D5</f>
        <v>18258</v>
      </c>
      <c r="E6" s="43">
        <f>SUM(E4-E5)</f>
        <v>4660</v>
      </c>
      <c r="F6" s="11" t="str">
        <f>IF(OR(D6,E6),IF(D6-E6&gt;0,FIXED(D6-E6,2)&amp;" over ",IF(D6-E6&lt;0,FIXED(E6-D6,2)&amp;" under","at budget")),"")</f>
        <v xml:space="preserve">13,598.00 over </v>
      </c>
    </row>
    <row r="7" spans="1:8" ht="16.2" thickBot="1">
      <c r="A7" s="44"/>
      <c r="B7" s="45"/>
      <c r="C7" s="46" t="s">
        <v>50</v>
      </c>
      <c r="D7" s="46"/>
      <c r="E7" s="45"/>
    </row>
    <row r="8" spans="1:8" ht="16.2" thickBot="1">
      <c r="A8" s="44"/>
      <c r="B8" s="45"/>
      <c r="C8" s="46" t="s">
        <v>51</v>
      </c>
      <c r="D8" s="47"/>
      <c r="E8" s="45"/>
    </row>
    <row r="9" spans="1:8" ht="16.8">
      <c r="A9" s="34" t="s">
        <v>4</v>
      </c>
      <c r="B9" s="48"/>
      <c r="C9" s="49"/>
      <c r="D9" s="46"/>
      <c r="E9" s="48"/>
    </row>
    <row r="10" spans="1:8" ht="16.8">
      <c r="A10" s="50"/>
      <c r="B10" s="51"/>
      <c r="C10" s="52" t="s">
        <v>54</v>
      </c>
      <c r="D10" s="53"/>
      <c r="E10" s="51"/>
    </row>
    <row r="11" spans="1:8" ht="16.8">
      <c r="A11" s="54" t="s">
        <v>5</v>
      </c>
      <c r="B11" s="55">
        <v>61560</v>
      </c>
      <c r="C11" s="89" t="s">
        <v>43</v>
      </c>
      <c r="D11" s="56">
        <v>61560</v>
      </c>
      <c r="E11" s="55">
        <v>61560</v>
      </c>
      <c r="F11" s="12" t="str">
        <f>IF(OR(D11,E11,(D11+E11=0)),IF(D11-E11&gt;0,FIXED(D11-E11,2)&amp;" over",IF(D11-E11&lt;0,FIXED(E11-D11,2)&amp;" under","at budget")),"")</f>
        <v>at budget</v>
      </c>
    </row>
    <row r="12" spans="1:8" ht="16.8">
      <c r="A12" s="57" t="s">
        <v>6</v>
      </c>
      <c r="B12" s="58">
        <v>0</v>
      </c>
      <c r="C12" s="59" t="s">
        <v>42</v>
      </c>
      <c r="D12" s="60">
        <v>11</v>
      </c>
      <c r="E12" s="58">
        <v>0</v>
      </c>
      <c r="F12" s="13" t="str">
        <f>IF(OR(D12,E12,(D12+E12=0)),IF(D12-E12&gt;0,FIXED(D12-E12,2)&amp;" over",IF(D12-E12&lt;0,FIXED(E12-D12,2)&amp;" under","at budget")),"")</f>
        <v>11.00 over</v>
      </c>
    </row>
    <row r="13" spans="1:8" ht="17.399999999999999" thickBot="1">
      <c r="A13" s="57" t="s">
        <v>7</v>
      </c>
      <c r="B13" s="58"/>
      <c r="C13" s="92"/>
      <c r="D13" s="61">
        <v>0</v>
      </c>
      <c r="E13" s="58">
        <v>0</v>
      </c>
      <c r="F13" s="13" t="str">
        <f>IF(OR(D13,E13,(D13+E13=0)),IF(D13-E13&gt;0,FIXED(D13-E13,2)&amp;" over",IF(D13-E13&lt;0,FIXED(E13-D13,2)&amp;" under","at budget")),"")</f>
        <v>at budget</v>
      </c>
    </row>
    <row r="14" spans="1:8" ht="17.399999999999999" thickBot="1">
      <c r="A14" s="62" t="s">
        <v>8</v>
      </c>
      <c r="B14" s="63">
        <f>SUM(B11:B13)</f>
        <v>61560</v>
      </c>
      <c r="D14" s="64">
        <f>SUM(D11:D13)</f>
        <v>61571</v>
      </c>
      <c r="E14" s="63">
        <f>SUM(E11:E13)</f>
        <v>61560</v>
      </c>
      <c r="F14" s="10" t="str">
        <f>IF(OR(D14,E14),IF(D14-E14&gt;0,FIXED(D14-E14,2)&amp;" over",IF(D14-E14&lt;0,FIXED(E14-D14,2)&amp;" under","at budget")),"")</f>
        <v>11.00 over</v>
      </c>
    </row>
    <row r="15" spans="1:8" ht="15">
      <c r="A15" s="65"/>
      <c r="B15" s="66"/>
      <c r="C15" s="35"/>
      <c r="D15" s="67"/>
      <c r="E15" s="66"/>
      <c r="F15" s="9"/>
    </row>
    <row r="16" spans="1:8" ht="16.8">
      <c r="A16" s="68" t="s">
        <v>9</v>
      </c>
      <c r="B16" s="69"/>
      <c r="C16" s="52" t="s">
        <v>54</v>
      </c>
      <c r="D16" s="70"/>
      <c r="E16" s="69"/>
      <c r="F16" s="14"/>
    </row>
    <row r="17" spans="1:6" ht="16.8">
      <c r="A17" s="54" t="s">
        <v>32</v>
      </c>
      <c r="B17" s="55">
        <v>8500</v>
      </c>
      <c r="C17" s="93" t="s">
        <v>44</v>
      </c>
      <c r="D17" s="56">
        <v>8112</v>
      </c>
      <c r="E17" s="55">
        <v>7400</v>
      </c>
      <c r="F17" s="12" t="str">
        <f t="shared" ref="F17:F24" si="0">IF(OR(D17,E17,(D17+E17=0)),IF(D17-E17&gt;0,FIXED(D17-E17,2)&amp;" over",IF(D17-E17&lt;0,FIXED(E17-D17,2)&amp;" under","at budget")),"")</f>
        <v>712.00 over</v>
      </c>
    </row>
    <row r="18" spans="1:6" ht="16.8">
      <c r="A18" s="95" t="s">
        <v>33</v>
      </c>
      <c r="B18" s="58">
        <v>1000</v>
      </c>
      <c r="C18" s="93" t="s">
        <v>45</v>
      </c>
      <c r="D18" s="71">
        <v>392</v>
      </c>
      <c r="E18" s="58">
        <v>1500</v>
      </c>
      <c r="F18" s="22" t="str">
        <f t="shared" si="0"/>
        <v>1,108.00 under</v>
      </c>
    </row>
    <row r="19" spans="1:6" ht="16.8">
      <c r="A19" s="57" t="s">
        <v>10</v>
      </c>
      <c r="B19" s="58">
        <v>5300</v>
      </c>
      <c r="C19" s="97" t="s">
        <v>52</v>
      </c>
      <c r="D19" s="71">
        <v>4140</v>
      </c>
      <c r="E19" s="58">
        <v>4350</v>
      </c>
      <c r="F19" s="13" t="str">
        <f t="shared" si="0"/>
        <v>210.00 under</v>
      </c>
    </row>
    <row r="20" spans="1:6" ht="16.8">
      <c r="A20" s="57" t="s">
        <v>11</v>
      </c>
      <c r="B20" s="58">
        <v>19050</v>
      </c>
      <c r="C20" s="59" t="s">
        <v>47</v>
      </c>
      <c r="D20" s="71">
        <v>14643</v>
      </c>
      <c r="E20" s="58">
        <v>17500</v>
      </c>
      <c r="F20" s="13" t="str">
        <f t="shared" si="0"/>
        <v>2,857.00 under</v>
      </c>
    </row>
    <row r="21" spans="1:6" ht="16.8">
      <c r="A21" s="57" t="s">
        <v>12</v>
      </c>
      <c r="B21" s="58">
        <v>4550</v>
      </c>
      <c r="C21" s="93" t="s">
        <v>48</v>
      </c>
      <c r="D21" s="71">
        <v>4350</v>
      </c>
      <c r="E21" s="58">
        <v>4550</v>
      </c>
      <c r="F21" s="13" t="str">
        <f t="shared" si="0"/>
        <v>200.00 under</v>
      </c>
    </row>
    <row r="22" spans="1:6" ht="16.8">
      <c r="A22" s="72" t="s">
        <v>13</v>
      </c>
      <c r="B22" s="58">
        <v>4375</v>
      </c>
      <c r="C22" s="96" t="s">
        <v>53</v>
      </c>
      <c r="D22" s="71">
        <v>4158</v>
      </c>
      <c r="E22" s="58">
        <v>3500</v>
      </c>
      <c r="F22" s="13" t="str">
        <f t="shared" si="0"/>
        <v>658.00 over</v>
      </c>
    </row>
    <row r="23" spans="1:6" ht="16.8">
      <c r="A23" s="72" t="s">
        <v>14</v>
      </c>
      <c r="B23" s="58">
        <v>4000</v>
      </c>
      <c r="C23" s="96" t="s">
        <v>53</v>
      </c>
      <c r="D23" s="71">
        <v>3583</v>
      </c>
      <c r="E23" s="58">
        <v>4000</v>
      </c>
      <c r="F23" s="13" t="str">
        <f t="shared" si="0"/>
        <v>417.00 under</v>
      </c>
    </row>
    <row r="24" spans="1:6" ht="17.399999999999999" thickBot="1">
      <c r="A24" s="72" t="s">
        <v>15</v>
      </c>
      <c r="B24" s="58">
        <v>700</v>
      </c>
      <c r="C24" s="96" t="s">
        <v>53</v>
      </c>
      <c r="D24" s="73">
        <v>632</v>
      </c>
      <c r="E24" s="58">
        <v>700</v>
      </c>
      <c r="F24" s="15" t="str">
        <f t="shared" si="0"/>
        <v>68.00 under</v>
      </c>
    </row>
    <row r="25" spans="1:6" ht="16.8">
      <c r="A25" s="74" t="s">
        <v>16</v>
      </c>
      <c r="B25" s="75">
        <f>SUM(B16:B24)</f>
        <v>47475</v>
      </c>
      <c r="C25" s="76"/>
      <c r="D25" s="77">
        <f>SUM(D16:D24)</f>
        <v>40010</v>
      </c>
      <c r="E25" s="75">
        <f>SUM(E16:E24)</f>
        <v>43500</v>
      </c>
      <c r="F25" s="16" t="str">
        <f>IF(OR(D25,E25,(D25+E25=0)),IF(D25-E25&gt;0,FIXED(D25-E25,2)&amp;" over ",IF(D25-E25&lt;0,FIXED(E25-D25,2)&amp;" under","at budget")),"")</f>
        <v>3,490.00 under</v>
      </c>
    </row>
    <row r="26" spans="1:6" ht="16.8">
      <c r="A26" s="78" t="s">
        <v>17</v>
      </c>
      <c r="B26" s="51"/>
      <c r="C26" s="52" t="s">
        <v>54</v>
      </c>
      <c r="D26" s="70"/>
      <c r="E26" s="51"/>
      <c r="F26" s="17"/>
    </row>
    <row r="27" spans="1:6" ht="16.8">
      <c r="A27" s="79" t="s">
        <v>34</v>
      </c>
      <c r="B27" s="80">
        <v>7000</v>
      </c>
      <c r="C27" s="94" t="s">
        <v>55</v>
      </c>
      <c r="D27" s="56">
        <v>2695</v>
      </c>
      <c r="E27" s="80">
        <v>12000</v>
      </c>
      <c r="F27" s="12" t="str">
        <f>IF(OR(D27,E27,(D27+E27=0)),IF(D27-E27&gt;0,FIXED(D27-E27,2)&amp;" over",IF(D27-E27&lt;0,FIXED(E27-D27,2)&amp;" under","at budget")),"")</f>
        <v>9,305.00 under</v>
      </c>
    </row>
    <row r="28" spans="1:6" ht="16.8">
      <c r="A28" s="90" t="s">
        <v>37</v>
      </c>
      <c r="B28" s="80">
        <v>1000</v>
      </c>
      <c r="C28" s="35" t="s">
        <v>57</v>
      </c>
      <c r="D28" s="71">
        <v>500</v>
      </c>
      <c r="E28" s="80">
        <v>1000</v>
      </c>
      <c r="F28" s="12" t="e">
        <f>IF(OR(#REF!,E28,(#REF!+E28=0)),IF(#REF!-E28&gt;0,FIXED(#REF!-E28,2)&amp;" over",IF(#REF!-E28&lt;0,FIXED(E28-#REF!,2)&amp;" under","at budget")),"")</f>
        <v>#REF!</v>
      </c>
    </row>
    <row r="29" spans="1:6" ht="16.8">
      <c r="A29" s="90" t="s">
        <v>46</v>
      </c>
      <c r="B29" s="80">
        <v>400</v>
      </c>
      <c r="C29" s="35" t="s">
        <v>58</v>
      </c>
      <c r="D29" s="71">
        <v>97</v>
      </c>
      <c r="E29" s="80">
        <v>400</v>
      </c>
      <c r="F29" s="13" t="str">
        <f>IF(OR(D28,E29,(D28+E29=0)),IF(D28-E29&gt;0,FIXED(D28-E29,2)&amp;" over",IF(D28-E29&lt;0,FIXED(E29-D28,2)&amp;" under","at budget")),"")</f>
        <v>100.00 over</v>
      </c>
    </row>
    <row r="30" spans="1:6" ht="15">
      <c r="C30" s="35" t="s">
        <v>59</v>
      </c>
      <c r="E30" s="80"/>
      <c r="F30" s="13" t="str">
        <f>IF(OR(D29,E30,(D29+E30=0)),IF(D29-E30&gt;0,FIXED(D29-E30,2)&amp;" over",IF(D29-E30&lt;0,FIXED(E30-D29,2)&amp;" under","at budget")),"")</f>
        <v>97.00 over</v>
      </c>
    </row>
    <row r="31" spans="1:6" ht="17.399999999999999" thickBot="1">
      <c r="A31" s="81"/>
      <c r="B31" s="82"/>
      <c r="C31" s="35" t="s">
        <v>61</v>
      </c>
      <c r="D31" s="73"/>
      <c r="E31" s="82"/>
      <c r="F31" s="15" t="str">
        <f>IF(OR(D31,E31,(D31+E31=0)),IF(D31-E31&gt;0,FIXED(D31-E31,2)&amp;" over",IF(D31-E31&lt;0,FIXED(E31-D31,2)&amp;" under","at budget")),"")</f>
        <v>at budget</v>
      </c>
    </row>
    <row r="32" spans="1:6" ht="16.8">
      <c r="A32" s="74" t="s">
        <v>18</v>
      </c>
      <c r="B32" s="83">
        <f>SUM(B27:B31)</f>
        <v>8400</v>
      </c>
      <c r="C32" s="35" t="s">
        <v>60</v>
      </c>
      <c r="D32" s="84">
        <f>SUM(D27:D31)</f>
        <v>3292</v>
      </c>
      <c r="E32" s="83">
        <f>SUM(E27:E31)</f>
        <v>13400</v>
      </c>
      <c r="F32" s="23" t="str">
        <f>IF(OR(D32,E32,(D32+E32=0)),IF(D32-E32&gt;0,FIXED(D32-E32,2)&amp;" over ",IF(D32-E32&lt;0,FIXED(E32-D32,2)&amp;" Under","at budget")),"")</f>
        <v>10,108.00 Under</v>
      </c>
    </row>
    <row r="33" spans="1:6" ht="15.6">
      <c r="A33" s="31"/>
      <c r="B33" s="85"/>
      <c r="C33" s="35" t="s">
        <v>62</v>
      </c>
      <c r="D33" s="86"/>
      <c r="E33" s="85"/>
      <c r="F33" s="18"/>
    </row>
    <row r="34" spans="1:6" ht="15">
      <c r="B34" s="35"/>
      <c r="C34" s="35"/>
      <c r="D34" s="86"/>
      <c r="E34" s="86"/>
      <c r="F34" s="19"/>
    </row>
    <row r="35" spans="1:6" ht="16.8">
      <c r="A35" s="87" t="s">
        <v>35</v>
      </c>
      <c r="B35" s="35"/>
      <c r="D35" s="35"/>
      <c r="E35" s="35"/>
      <c r="F35" s="2"/>
    </row>
    <row r="36" spans="1:6" ht="15.6">
      <c r="A36" s="46" t="s">
        <v>36</v>
      </c>
      <c r="B36" s="35"/>
      <c r="D36" s="35"/>
      <c r="E36" s="35"/>
    </row>
    <row r="37" spans="1:6" ht="16.8">
      <c r="A37" s="35"/>
      <c r="B37" s="35"/>
      <c r="C37" s="87"/>
      <c r="D37" s="35"/>
      <c r="E37"/>
      <c r="F37" s="28"/>
    </row>
    <row r="38" spans="1:6" ht="15">
      <c r="A38" s="35"/>
      <c r="B38" s="35"/>
      <c r="C38" s="30" t="s">
        <v>63</v>
      </c>
      <c r="E38" s="35"/>
      <c r="F38" s="28"/>
    </row>
    <row r="39" spans="1:6" ht="15.6">
      <c r="A39" s="35"/>
      <c r="B39" s="35"/>
      <c r="C39" s="31" t="s">
        <v>24</v>
      </c>
      <c r="E39" s="35"/>
      <c r="F39" s="28"/>
    </row>
    <row r="40" spans="1:6" ht="15.6">
      <c r="A40" s="35"/>
      <c r="B40" s="35"/>
      <c r="C40" s="31" t="s">
        <v>19</v>
      </c>
      <c r="D40" s="31" t="s">
        <v>27</v>
      </c>
      <c r="E40" s="35"/>
      <c r="F40" s="20"/>
    </row>
    <row r="41" spans="1:6" ht="15.6">
      <c r="A41" s="35"/>
      <c r="B41" s="35"/>
      <c r="C41" s="31" t="s">
        <v>20</v>
      </c>
      <c r="D41" s="31" t="s">
        <v>28</v>
      </c>
      <c r="E41" s="35"/>
      <c r="F41" s="20"/>
    </row>
    <row r="42" spans="1:6" ht="15.6">
      <c r="A42" s="35"/>
      <c r="B42" s="35"/>
      <c r="C42" s="31" t="s">
        <v>25</v>
      </c>
      <c r="D42" s="31" t="s">
        <v>29</v>
      </c>
      <c r="E42" s="35"/>
    </row>
    <row r="43" spans="1:6" ht="15.6">
      <c r="A43" s="35"/>
      <c r="B43" s="35"/>
      <c r="C43" s="31" t="s">
        <v>26</v>
      </c>
      <c r="D43" s="31" t="s">
        <v>31</v>
      </c>
      <c r="E43" s="35"/>
    </row>
    <row r="44" spans="1:6" ht="15.6">
      <c r="A44" s="35"/>
      <c r="B44" s="35"/>
      <c r="C44" s="88" t="s">
        <v>21</v>
      </c>
      <c r="E44" s="35"/>
    </row>
    <row r="45" spans="1:6" ht="15">
      <c r="A45" s="35"/>
      <c r="B45" s="35"/>
      <c r="C45" s="35"/>
    </row>
    <row r="46" spans="1:6" ht="15">
      <c r="A46" s="35"/>
      <c r="B46" s="35"/>
      <c r="C46" s="35"/>
    </row>
    <row r="47" spans="1:6" ht="15">
      <c r="A47" s="35"/>
      <c r="B47" s="35"/>
      <c r="C47" s="35"/>
    </row>
    <row r="48" spans="1:6" ht="15">
      <c r="A48" s="35"/>
      <c r="B48" s="35"/>
      <c r="C48" s="35"/>
    </row>
    <row r="49" spans="1:5" ht="15">
      <c r="A49" s="35"/>
      <c r="B49" s="35"/>
      <c r="C49" s="35"/>
    </row>
    <row r="50" spans="1:5" ht="15">
      <c r="A50" s="35"/>
      <c r="B50" s="35"/>
      <c r="C50" s="35"/>
      <c r="D50" s="35"/>
      <c r="E50" s="35"/>
    </row>
    <row r="51" spans="1:5" ht="15.6">
      <c r="A51" s="35"/>
      <c r="B51" s="35"/>
      <c r="C51" s="49"/>
      <c r="D51" s="35"/>
      <c r="E51" s="35"/>
    </row>
    <row r="52" spans="1:5" ht="15.6">
      <c r="A52" s="35"/>
      <c r="B52" s="35"/>
      <c r="C52" s="49"/>
      <c r="D52" s="35"/>
      <c r="E52" s="35"/>
    </row>
    <row r="53" spans="1:5" ht="15.6">
      <c r="A53" s="35"/>
      <c r="B53" s="35"/>
      <c r="C53" s="49"/>
      <c r="D53" s="35"/>
      <c r="E53" s="35"/>
    </row>
    <row r="54" spans="1:5" ht="15">
      <c r="A54" s="35"/>
      <c r="B54" s="35"/>
      <c r="C54" s="35"/>
      <c r="D54" s="35"/>
      <c r="E54" s="35"/>
    </row>
    <row r="55" spans="1:5" ht="15">
      <c r="A55" s="35"/>
      <c r="B55" s="35"/>
      <c r="C55" s="35"/>
      <c r="D55" s="35"/>
      <c r="E55" s="35"/>
    </row>
  </sheetData>
  <phoneticPr fontId="0" type="noConversion"/>
  <pageMargins left="0.47" right="0.47" top="0.25" bottom="0.25" header="0" footer="0"/>
  <pageSetup scale="8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Bowman, Lynn</dc:creator>
  <cp:lastModifiedBy>Bowman, Lynn</cp:lastModifiedBy>
  <cp:lastPrinted>2016-05-06T21:14:12Z</cp:lastPrinted>
  <dcterms:created xsi:type="dcterms:W3CDTF">2009-09-27T18:58:18Z</dcterms:created>
  <dcterms:modified xsi:type="dcterms:W3CDTF">2016-05-06T21:26:15Z</dcterms:modified>
</cp:coreProperties>
</file>